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1a8469c7e2dc743/Personal/Finance/Habitação/Alameda 25 de Abril - Crédito Habitação/"/>
    </mc:Choice>
  </mc:AlternateContent>
  <xr:revisionPtr revIDLastSave="233" documentId="8_{56122FB9-1E7C-427F-B7C8-D11059077900}" xr6:coauthVersionLast="47" xr6:coauthVersionMax="47" xr10:uidLastSave="{7C23BF31-0707-4185-8BCC-A7AA75D6A8ED}"/>
  <bookViews>
    <workbookView xWindow="-110" yWindow="-110" windowWidth="19420" windowHeight="10300" xr2:uid="{E9FF7257-6C05-4725-8809-9A76E7AE4554}"/>
  </bookViews>
  <sheets>
    <sheet name="paa vs merc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0" i="1" l="1"/>
  <c r="B21" i="1"/>
  <c r="B22" i="1"/>
  <c r="B16" i="1"/>
  <c r="E31" i="1"/>
  <c r="D31" i="1"/>
  <c r="C31" i="1"/>
  <c r="B31" i="1"/>
  <c r="C17" i="1"/>
  <c r="C29" i="1" s="1"/>
  <c r="D17" i="1"/>
  <c r="D29" i="1" s="1"/>
  <c r="E17" i="1"/>
  <c r="E29" i="1" s="1"/>
  <c r="B17" i="1"/>
  <c r="B29" i="1" s="1"/>
  <c r="D16" i="1"/>
  <c r="D18" i="1" s="1"/>
  <c r="D19" i="1" s="1"/>
  <c r="E16" i="1"/>
  <c r="E18" i="1" s="1"/>
  <c r="C16" i="1"/>
  <c r="C18" i="1" s="1"/>
  <c r="B18" i="1"/>
  <c r="B19" i="1" s="1"/>
  <c r="D20" i="1" l="1"/>
  <c r="D21" i="1" s="1"/>
  <c r="D22" i="1" s="1"/>
  <c r="D28" i="1"/>
  <c r="B15" i="1"/>
  <c r="B28" i="1"/>
  <c r="C19" i="1"/>
  <c r="C28" i="1" s="1"/>
  <c r="E19" i="1"/>
  <c r="E20" i="1" s="1"/>
  <c r="E21" i="1" s="1"/>
  <c r="E22" i="1" s="1"/>
  <c r="E23" i="1" s="1"/>
  <c r="E24" i="1" s="1"/>
  <c r="E25" i="1" s="1"/>
  <c r="E26" i="1" s="1"/>
  <c r="E27" i="1" s="1"/>
  <c r="C30" i="1" l="1"/>
  <c r="C32" i="1" s="1"/>
  <c r="C33" i="1" s="1"/>
  <c r="D30" i="1"/>
  <c r="D32" i="1" s="1"/>
  <c r="D33" i="1" s="1"/>
  <c r="B30" i="1"/>
  <c r="E28" i="1"/>
  <c r="B32" i="1"/>
  <c r="B33" i="1" s="1"/>
  <c r="E30" i="1" l="1"/>
  <c r="E32" i="1" s="1"/>
  <c r="E33" i="1" s="1"/>
</calcChain>
</file>

<file path=xl/sharedStrings.xml><?xml version="1.0" encoding="utf-8"?>
<sst xmlns="http://schemas.openxmlformats.org/spreadsheetml/2006/main" count="46" uniqueCount="42">
  <si>
    <t>Condominio</t>
  </si>
  <si>
    <t>Renda regime normal</t>
  </si>
  <si>
    <t>Renda regime paa</t>
  </si>
  <si>
    <t>Taxa autónoma</t>
  </si>
  <si>
    <t>Taxa autónoma 2 anos</t>
  </si>
  <si>
    <t>Taxa autónoma 5 anos</t>
  </si>
  <si>
    <t>Taxa autónoma 10 anos</t>
  </si>
  <si>
    <t>Taxa autónoma 20 anos</t>
  </si>
  <si>
    <t>Seguro Indemnização por falta de pagamento da renda</t>
  </si>
  <si>
    <t>Contratos</t>
  </si>
  <si>
    <t>Condominio mensal</t>
  </si>
  <si>
    <t>Anos</t>
  </si>
  <si>
    <t>Rendimento total cumulativo</t>
  </si>
  <si>
    <t>Rendimento mensal base</t>
  </si>
  <si>
    <t>Atualização rendas mercado</t>
  </si>
  <si>
    <t>Rendimento tributável médio</t>
  </si>
  <si>
    <t>Imposto a pagar médio</t>
  </si>
  <si>
    <t>Rendimento liquido médio</t>
  </si>
  <si>
    <t>Custos anuais médios</t>
  </si>
  <si>
    <t>Atualização rendas paa</t>
  </si>
  <si>
    <t>Rendimento ano 1</t>
  </si>
  <si>
    <t>Rendimento ano 2</t>
  </si>
  <si>
    <t>Rendimento ano 3</t>
  </si>
  <si>
    <t>Rendimento ano 4</t>
  </si>
  <si>
    <t>Rendimento ano 5</t>
  </si>
  <si>
    <t>Rendimento ano 6</t>
  </si>
  <si>
    <t>Rendimento ano 7</t>
  </si>
  <si>
    <t>Rendimento ano 8</t>
  </si>
  <si>
    <t>Rendimento ano 9</t>
  </si>
  <si>
    <t>Rendimento ano 10</t>
  </si>
  <si>
    <t>paa 2 anos</t>
  </si>
  <si>
    <t>paa 5 anos</t>
  </si>
  <si>
    <t>paa 10 anos</t>
  </si>
  <si>
    <t>Mercado</t>
  </si>
  <si>
    <t>obtido através do simulador</t>
  </si>
  <si>
    <t>https://paa.portaldahabitacao.pt/web/paa/provider-rent-simulator</t>
  </si>
  <si>
    <t>entra para deduções em IRS?</t>
  </si>
  <si>
    <t>pacote mais habitação</t>
  </si>
  <si>
    <t>alterar</t>
  </si>
  <si>
    <t>dados oficiais</t>
  </si>
  <si>
    <t>arrastar célula B18 para o nº de anos a comparar</t>
  </si>
  <si>
    <t>formula - não alterar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</si>
</sst>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 diagonalUp="1" diagonalDown="1">
      <left/>
      <right/>
      <top/>
      <bottom/>
      <diagonal style="thin">
        <color auto="1"/>
      </diagonal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6" fontId="0" fillId="0" borderId="0" xfId="0" applyNumberFormat="1"/>
    <xf numFmtId="0" fontId="0" fillId="0" borderId="0" xfId="0" applyAlignment="1">
      <alignment horizontal="right"/>
    </xf>
    <xf numFmtId="8" fontId="0" fillId="0" borderId="0" xfId="0" applyNumberFormat="1"/>
    <xf numFmtId="0" fontId="0" fillId="0" borderId="0" xfId="0" applyAlignment="1">
      <alignment horizontal="center"/>
    </xf>
    <xf numFmtId="6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6" fontId="0" fillId="2" borderId="0" xfId="0" applyNumberFormat="1" applyFill="1" applyAlignment="1">
      <alignment horizontal="center"/>
    </xf>
    <xf numFmtId="6" fontId="0" fillId="3" borderId="0" xfId="0" applyNumberFormat="1" applyFill="1" applyAlignment="1">
      <alignment horizontal="center"/>
    </xf>
    <xf numFmtId="9" fontId="0" fillId="3" borderId="0" xfId="0" applyNumberFormat="1" applyFill="1" applyAlignment="1">
      <alignment horizontal="center"/>
    </xf>
    <xf numFmtId="9" fontId="0" fillId="4" borderId="0" xfId="0" applyNumberFormat="1" applyFill="1" applyAlignment="1">
      <alignment horizontal="center"/>
    </xf>
    <xf numFmtId="0" fontId="3" fillId="0" borderId="0" xfId="1"/>
    <xf numFmtId="0" fontId="0" fillId="5" borderId="0" xfId="0" applyFill="1" applyAlignment="1">
      <alignment horizontal="center"/>
    </xf>
    <xf numFmtId="6" fontId="0" fillId="5" borderId="0" xfId="0" applyNumberFormat="1" applyFill="1" applyAlignment="1">
      <alignment horizontal="center"/>
    </xf>
    <xf numFmtId="9" fontId="0" fillId="5" borderId="0" xfId="0" applyNumberFormat="1" applyFill="1" applyAlignment="1">
      <alignment horizontal="center"/>
    </xf>
    <xf numFmtId="6" fontId="0" fillId="0" borderId="1" xfId="0" applyNumberFormat="1" applyBorder="1" applyAlignment="1">
      <alignment horizontal="center"/>
    </xf>
    <xf numFmtId="0" fontId="0" fillId="3" borderId="0" xfId="0" applyFill="1"/>
    <xf numFmtId="0" fontId="0" fillId="6" borderId="0" xfId="0" applyFill="1"/>
    <xf numFmtId="0" fontId="0" fillId="2" borderId="0" xfId="0" applyFill="1"/>
    <xf numFmtId="0" fontId="0" fillId="7" borderId="0" xfId="0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aa.portaldahabitacao.pt/web/paa/provider-rent-simula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F5B1E-4AB2-4F59-851C-887743F9B1A4}">
  <dimension ref="A1:I33"/>
  <sheetViews>
    <sheetView showGridLines="0" tabSelected="1" topLeftCell="A2" zoomScale="80" zoomScaleNormal="80" workbookViewId="0">
      <selection activeCell="I20" sqref="I20"/>
    </sheetView>
  </sheetViews>
  <sheetFormatPr defaultRowHeight="14.5" x14ac:dyDescent="0.35"/>
  <cols>
    <col min="1" max="1" width="47.453125" style="2" customWidth="1"/>
    <col min="2" max="2" width="9.1796875" bestFit="1" customWidth="1"/>
    <col min="3" max="4" width="10.1796875" bestFit="1" customWidth="1"/>
    <col min="5" max="5" width="11.26953125" bestFit="1" customWidth="1"/>
    <col min="9" max="9" width="42.453125" bestFit="1" customWidth="1"/>
  </cols>
  <sheetData>
    <row r="1" spans="1:9" x14ac:dyDescent="0.35">
      <c r="A1" s="2" t="s">
        <v>1</v>
      </c>
      <c r="B1" s="9">
        <v>850</v>
      </c>
    </row>
    <row r="2" spans="1:9" x14ac:dyDescent="0.35">
      <c r="A2" s="2" t="s">
        <v>2</v>
      </c>
      <c r="B2" s="9">
        <v>666</v>
      </c>
      <c r="C2" t="s">
        <v>34</v>
      </c>
      <c r="F2" s="12" t="s">
        <v>35</v>
      </c>
    </row>
    <row r="3" spans="1:9" x14ac:dyDescent="0.35">
      <c r="B3" s="4"/>
    </row>
    <row r="4" spans="1:9" x14ac:dyDescent="0.35">
      <c r="A4" s="2" t="s">
        <v>0</v>
      </c>
      <c r="B4" s="9">
        <v>50</v>
      </c>
    </row>
    <row r="5" spans="1:9" x14ac:dyDescent="0.35">
      <c r="A5" s="2" t="s">
        <v>8</v>
      </c>
      <c r="B5" s="9">
        <v>7</v>
      </c>
      <c r="C5" t="s">
        <v>36</v>
      </c>
    </row>
    <row r="6" spans="1:9" x14ac:dyDescent="0.35">
      <c r="A6" s="2" t="s">
        <v>3</v>
      </c>
      <c r="B6" s="11">
        <v>0.28000000000000003</v>
      </c>
      <c r="I6" s="17" t="s">
        <v>38</v>
      </c>
    </row>
    <row r="7" spans="1:9" x14ac:dyDescent="0.35">
      <c r="A7" s="2" t="s">
        <v>4</v>
      </c>
      <c r="B7" s="11">
        <v>0.25</v>
      </c>
      <c r="C7" t="s">
        <v>37</v>
      </c>
      <c r="I7" s="18" t="s">
        <v>39</v>
      </c>
    </row>
    <row r="8" spans="1:9" x14ac:dyDescent="0.35">
      <c r="A8" s="2" t="s">
        <v>5</v>
      </c>
      <c r="B8" s="11">
        <v>0.18</v>
      </c>
      <c r="C8" t="s">
        <v>37</v>
      </c>
      <c r="I8" s="19" t="s">
        <v>40</v>
      </c>
    </row>
    <row r="9" spans="1:9" x14ac:dyDescent="0.35">
      <c r="A9" s="2" t="s">
        <v>6</v>
      </c>
      <c r="B9" s="11">
        <v>0.13</v>
      </c>
      <c r="C9" t="s">
        <v>37</v>
      </c>
      <c r="I9" s="20" t="s">
        <v>41</v>
      </c>
    </row>
    <row r="10" spans="1:9" x14ac:dyDescent="0.35">
      <c r="A10" s="2" t="s">
        <v>7</v>
      </c>
      <c r="B10" s="11">
        <v>0.08</v>
      </c>
      <c r="C10" t="s">
        <v>37</v>
      </c>
    </row>
    <row r="11" spans="1:9" x14ac:dyDescent="0.35">
      <c r="A11" s="2" t="s">
        <v>19</v>
      </c>
      <c r="B11" s="10">
        <v>0.02</v>
      </c>
    </row>
    <row r="12" spans="1:9" x14ac:dyDescent="0.35">
      <c r="A12" s="2" t="s">
        <v>14</v>
      </c>
      <c r="B12" s="10">
        <v>0.05</v>
      </c>
    </row>
    <row r="14" spans="1:9" x14ac:dyDescent="0.35">
      <c r="A14" s="7" t="s">
        <v>9</v>
      </c>
      <c r="B14" s="6" t="s">
        <v>33</v>
      </c>
      <c r="C14" s="6" t="s">
        <v>30</v>
      </c>
      <c r="D14" s="6" t="s">
        <v>31</v>
      </c>
      <c r="E14" s="6" t="s">
        <v>32</v>
      </c>
    </row>
    <row r="15" spans="1:9" x14ac:dyDescent="0.35">
      <c r="A15" s="7" t="s">
        <v>11</v>
      </c>
      <c r="B15" s="13">
        <f>COUNT(B18:B27)</f>
        <v>5</v>
      </c>
      <c r="C15" s="13">
        <v>2</v>
      </c>
      <c r="D15" s="13">
        <v>5</v>
      </c>
      <c r="E15" s="13">
        <v>10</v>
      </c>
    </row>
    <row r="16" spans="1:9" x14ac:dyDescent="0.35">
      <c r="A16" s="7" t="s">
        <v>13</v>
      </c>
      <c r="B16" s="14">
        <f>B1</f>
        <v>850</v>
      </c>
      <c r="C16" s="14">
        <f>$B$2</f>
        <v>666</v>
      </c>
      <c r="D16" s="14">
        <f t="shared" ref="D16:E16" si="0">$B$2</f>
        <v>666</v>
      </c>
      <c r="E16" s="14">
        <f t="shared" si="0"/>
        <v>666</v>
      </c>
    </row>
    <row r="17" spans="1:9" x14ac:dyDescent="0.35">
      <c r="A17" s="7" t="s">
        <v>10</v>
      </c>
      <c r="B17" s="14">
        <f>$B$4</f>
        <v>50</v>
      </c>
      <c r="C17" s="14">
        <f t="shared" ref="C17:E17" si="1">$B$4</f>
        <v>50</v>
      </c>
      <c r="D17" s="14">
        <f t="shared" si="1"/>
        <v>50</v>
      </c>
      <c r="E17" s="14">
        <f t="shared" si="1"/>
        <v>50</v>
      </c>
    </row>
    <row r="18" spans="1:9" x14ac:dyDescent="0.35">
      <c r="A18" s="7" t="s">
        <v>20</v>
      </c>
      <c r="B18" s="14">
        <f>B16*12</f>
        <v>10200</v>
      </c>
      <c r="C18" s="14">
        <f t="shared" ref="C18:E18" si="2">C16*12</f>
        <v>7992</v>
      </c>
      <c r="D18" s="14">
        <f t="shared" si="2"/>
        <v>7992</v>
      </c>
      <c r="E18" s="14">
        <f t="shared" si="2"/>
        <v>7992</v>
      </c>
    </row>
    <row r="19" spans="1:9" x14ac:dyDescent="0.35">
      <c r="A19" s="7" t="s">
        <v>21</v>
      </c>
      <c r="B19" s="8">
        <f>B18*(1+$B$12)</f>
        <v>10710</v>
      </c>
      <c r="C19" s="14">
        <f>C18*(1+$B$11)</f>
        <v>8151.84</v>
      </c>
      <c r="D19" s="14">
        <f>D18*(1+$B$11)</f>
        <v>8151.84</v>
      </c>
      <c r="E19" s="14">
        <f>E18*(1+$B$11)</f>
        <v>8151.84</v>
      </c>
    </row>
    <row r="20" spans="1:9" x14ac:dyDescent="0.35">
      <c r="A20" s="7" t="s">
        <v>22</v>
      </c>
      <c r="B20" s="8">
        <f t="shared" ref="B20:B27" si="3">B19*(1+$B$12)</f>
        <v>11245.5</v>
      </c>
      <c r="C20" s="16"/>
      <c r="D20" s="14">
        <f t="shared" ref="D20:D22" si="4">D19*(1+$B$11)</f>
        <v>8314.8768</v>
      </c>
      <c r="E20" s="14">
        <f t="shared" ref="E20:E27" si="5">E19*(1+$B$11)</f>
        <v>8314.8768</v>
      </c>
    </row>
    <row r="21" spans="1:9" x14ac:dyDescent="0.35">
      <c r="A21" s="7" t="s">
        <v>23</v>
      </c>
      <c r="B21" s="8">
        <f t="shared" si="3"/>
        <v>11807.775</v>
      </c>
      <c r="C21" s="16"/>
      <c r="D21" s="14">
        <f t="shared" si="4"/>
        <v>8481.174336</v>
      </c>
      <c r="E21" s="14">
        <f t="shared" si="5"/>
        <v>8481.174336</v>
      </c>
    </row>
    <row r="22" spans="1:9" x14ac:dyDescent="0.35">
      <c r="A22" s="7" t="s">
        <v>24</v>
      </c>
      <c r="B22" s="8">
        <f t="shared" si="3"/>
        <v>12398.16375</v>
      </c>
      <c r="C22" s="16"/>
      <c r="D22" s="14">
        <f t="shared" si="4"/>
        <v>8650.7978227200001</v>
      </c>
      <c r="E22" s="14">
        <f t="shared" si="5"/>
        <v>8650.7978227200001</v>
      </c>
    </row>
    <row r="23" spans="1:9" x14ac:dyDescent="0.35">
      <c r="A23" s="7" t="s">
        <v>25</v>
      </c>
      <c r="B23" s="8"/>
      <c r="C23" s="16"/>
      <c r="D23" s="16"/>
      <c r="E23" s="14">
        <f t="shared" si="5"/>
        <v>8823.8137791744011</v>
      </c>
    </row>
    <row r="24" spans="1:9" x14ac:dyDescent="0.35">
      <c r="A24" s="7" t="s">
        <v>26</v>
      </c>
      <c r="B24" s="8"/>
      <c r="C24" s="16"/>
      <c r="D24" s="16"/>
      <c r="E24" s="14">
        <f t="shared" si="5"/>
        <v>9000.2900547578902</v>
      </c>
    </row>
    <row r="25" spans="1:9" x14ac:dyDescent="0.35">
      <c r="A25" s="7" t="s">
        <v>27</v>
      </c>
      <c r="B25" s="8"/>
      <c r="C25" s="16"/>
      <c r="D25" s="16"/>
      <c r="E25" s="14">
        <f t="shared" si="5"/>
        <v>9180.2958558530481</v>
      </c>
    </row>
    <row r="26" spans="1:9" x14ac:dyDescent="0.35">
      <c r="A26" s="7" t="s">
        <v>28</v>
      </c>
      <c r="B26" s="8"/>
      <c r="C26" s="16"/>
      <c r="D26" s="16"/>
      <c r="E26" s="14">
        <f t="shared" si="5"/>
        <v>9363.90177297011</v>
      </c>
    </row>
    <row r="27" spans="1:9" x14ac:dyDescent="0.35">
      <c r="A27" s="7" t="s">
        <v>29</v>
      </c>
      <c r="B27" s="8"/>
      <c r="C27" s="16"/>
      <c r="D27" s="16"/>
      <c r="E27" s="14">
        <f t="shared" si="5"/>
        <v>9551.1798084295115</v>
      </c>
    </row>
    <row r="28" spans="1:9" x14ac:dyDescent="0.35">
      <c r="A28" s="7" t="s">
        <v>12</v>
      </c>
      <c r="B28" s="14">
        <f>SUM(B18:B27)</f>
        <v>56361.438750000001</v>
      </c>
      <c r="C28" s="14">
        <f>SUM(C18:C27)</f>
        <v>16143.84</v>
      </c>
      <c r="D28" s="14">
        <f t="shared" ref="D28:E28" si="6">SUM(D18:D27)</f>
        <v>41590.688958720006</v>
      </c>
      <c r="E28" s="14">
        <f t="shared" si="6"/>
        <v>87510.170229904979</v>
      </c>
      <c r="G28" s="1"/>
      <c r="H28" s="1"/>
    </row>
    <row r="29" spans="1:9" x14ac:dyDescent="0.35">
      <c r="A29" s="7" t="s">
        <v>18</v>
      </c>
      <c r="B29" s="14">
        <f>B17*12</f>
        <v>600</v>
      </c>
      <c r="C29" s="14">
        <f>C17*12</f>
        <v>600</v>
      </c>
      <c r="D29" s="14">
        <f>D17*12</f>
        <v>600</v>
      </c>
      <c r="E29" s="14">
        <f>E17*12</f>
        <v>600</v>
      </c>
      <c r="G29" s="1"/>
      <c r="H29" s="1"/>
    </row>
    <row r="30" spans="1:9" x14ac:dyDescent="0.35">
      <c r="A30" s="7" t="s">
        <v>15</v>
      </c>
      <c r="B30" s="14">
        <f>B28/B15-B29</f>
        <v>10672.28775</v>
      </c>
      <c r="C30" s="14">
        <f t="shared" ref="C30:E30" si="7">C28/C15-C29</f>
        <v>7471.92</v>
      </c>
      <c r="D30" s="14">
        <f t="shared" si="7"/>
        <v>7718.1377917440004</v>
      </c>
      <c r="E30" s="14">
        <f t="shared" si="7"/>
        <v>8151.0170229904979</v>
      </c>
      <c r="G30" s="1"/>
      <c r="I30" s="3"/>
    </row>
    <row r="31" spans="1:9" x14ac:dyDescent="0.35">
      <c r="A31" s="7" t="s">
        <v>3</v>
      </c>
      <c r="B31" s="15">
        <f>B6</f>
        <v>0.28000000000000003</v>
      </c>
      <c r="C31" s="15">
        <f>B7</f>
        <v>0.25</v>
      </c>
      <c r="D31" s="15">
        <f>B8</f>
        <v>0.18</v>
      </c>
      <c r="E31" s="15">
        <f>B9</f>
        <v>0.13</v>
      </c>
      <c r="I31" s="3"/>
    </row>
    <row r="32" spans="1:9" x14ac:dyDescent="0.35">
      <c r="A32" s="7" t="s">
        <v>16</v>
      </c>
      <c r="B32" s="14">
        <f>B30*B31</f>
        <v>2988.2405699999999</v>
      </c>
      <c r="C32" s="14">
        <f t="shared" ref="C32:E32" si="8">C30*C31</f>
        <v>1867.98</v>
      </c>
      <c r="D32" s="14">
        <f t="shared" si="8"/>
        <v>1389.2648025139201</v>
      </c>
      <c r="E32" s="14">
        <f t="shared" si="8"/>
        <v>1059.6322129887649</v>
      </c>
    </row>
    <row r="33" spans="1:5" x14ac:dyDescent="0.35">
      <c r="A33" s="7" t="s">
        <v>17</v>
      </c>
      <c r="B33" s="5">
        <f>B30-B32</f>
        <v>7684.0471799999996</v>
      </c>
      <c r="C33" s="5">
        <f t="shared" ref="C33:E33" si="9">C30-C32</f>
        <v>5603.9400000000005</v>
      </c>
      <c r="D33" s="5">
        <f t="shared" si="9"/>
        <v>6328.8729892300798</v>
      </c>
      <c r="E33" s="5">
        <f t="shared" si="9"/>
        <v>7091.3848100017331</v>
      </c>
    </row>
  </sheetData>
  <phoneticPr fontId="2" type="noConversion"/>
  <conditionalFormatting sqref="B33:E33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F2" r:id="rId1" xr:uid="{7CDA65EE-0B6A-459B-9F16-2791604A32E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paa vs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Pintado</dc:creator>
  <cp:lastModifiedBy>Pedro Pintado</cp:lastModifiedBy>
  <dcterms:created xsi:type="dcterms:W3CDTF">2023-08-14T13:51:31Z</dcterms:created>
  <dcterms:modified xsi:type="dcterms:W3CDTF">2023-08-15T19:52:29Z</dcterms:modified>
</cp:coreProperties>
</file>